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0" yWindow="0" windowWidth="28800" windowHeight="12220"/>
  </bookViews>
  <sheets>
    <sheet name="Лист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E53" i="1"/>
  <c r="F52" i="1"/>
  <c r="E52" i="1"/>
  <c r="F51" i="1"/>
  <c r="E51" i="1"/>
  <c r="F50" i="1"/>
  <c r="E50" i="1"/>
  <c r="F34" i="1"/>
  <c r="E34" i="1"/>
  <c r="E27" i="1"/>
  <c r="F13" i="1"/>
  <c r="E13" i="1"/>
</calcChain>
</file>

<file path=xl/sharedStrings.xml><?xml version="1.0" encoding="utf-8"?>
<sst xmlns="http://schemas.openxmlformats.org/spreadsheetml/2006/main" count="70" uniqueCount="49">
  <si>
    <t>Сікорського,1В</t>
  </si>
  <si>
    <t>на 1 паркомісце</t>
  </si>
  <si>
    <t>Всього приведеної площі</t>
  </si>
  <si>
    <t>Всього кількість машиномісць</t>
  </si>
  <si>
    <t>1.     Прибирання території паркінгу:</t>
  </si>
  <si>
    <t>Кількість робітників КП</t>
  </si>
  <si>
    <t>Заробітна плата</t>
  </si>
  <si>
    <t>ЕСВ</t>
  </si>
  <si>
    <t>Материальні витрати на робітників КП</t>
  </si>
  <si>
    <t>Загальновиробничі витрати</t>
  </si>
  <si>
    <t>Адміністративні витрати</t>
  </si>
  <si>
    <t xml:space="preserve">Всього витрат    </t>
  </si>
  <si>
    <t>2. Вивезення побутових відходів</t>
  </si>
  <si>
    <t>Загальна витрати</t>
  </si>
  <si>
    <t>3. Технічне обслуговування внутрішньобудинкових систем водопостачання,  водовідведення</t>
  </si>
  <si>
    <t>Кількість слюсар-сантехніків</t>
  </si>
  <si>
    <t>Материальні витрати на слюсар-сантехників</t>
  </si>
  <si>
    <t>4. Технічне обслуговування та поточний ремонт систем протипожежної автоматики та димовидалення, а також інших внутрішньобудинкових інженерних систем у разі їх наявності (за договором ) :</t>
  </si>
  <si>
    <t>Всього витрат згідно договору (субпідряд)(8333,33/4=(2083,33Салд сервіс)+(1588,33 АТ ЗЗБК ім.Ковальскої)</t>
  </si>
  <si>
    <t>Кількість електриків</t>
  </si>
  <si>
    <t>Материальні витрати на  електриків</t>
  </si>
  <si>
    <t>5. Поточний ремонт конструктивних елементів паркінгу</t>
  </si>
  <si>
    <t>Всього витрат згідно договору(кошторису)</t>
  </si>
  <si>
    <t>6.  Освітлення місць загального користування паркінгу</t>
  </si>
  <si>
    <t>Сумма витрат на е/е</t>
  </si>
  <si>
    <t>7. Чергування в  паркінгу</t>
  </si>
  <si>
    <t>Кількість постів охорони</t>
  </si>
  <si>
    <t>Вартість обслуговування посту</t>
  </si>
  <si>
    <t xml:space="preserve">Охорона </t>
  </si>
  <si>
    <t xml:space="preserve">Розмір витрат по паркінгу </t>
  </si>
  <si>
    <t>Рентабельність 5%</t>
  </si>
  <si>
    <t>ПДВ, 20%</t>
  </si>
  <si>
    <t>Всього витрат по паркінгу з ПДВ</t>
  </si>
  <si>
    <t>Вартість обслуговування машиномісця</t>
  </si>
  <si>
    <t>Пояснення витрат по паркінгу</t>
  </si>
  <si>
    <t>http://chistyakoff.com.ua/ru/services/%D1%83%D0%B1%D0%BE%D1%80%D0%BA%D0%B0-%D0%BF%D0%B0%D1%80%D0%BA%D0%B8%D0%BD%D0%B3%D0%B0-%D0%BE%D0%B1%D1%81%D0%BB%D1%83%D0%B6%D0%B8%D0%B2%D0%B0%D0%BD%D0%B8%D0%B5</t>
  </si>
  <si>
    <t>0,5 грн/кв.м.</t>
  </si>
  <si>
    <t xml:space="preserve"> существенно не влияет на стоимость, хотя входит в тариф специализированной компании по ссылке выше</t>
  </si>
  <si>
    <t>существенно не влияет на стоимость и не было вопросов</t>
  </si>
  <si>
    <t>салд сервис</t>
  </si>
  <si>
    <t>Договор с застройщиком после ввода в эксплуатацию никакой силы не имеет</t>
  </si>
  <si>
    <t>0,46 электрика это как???</t>
  </si>
  <si>
    <t>за что?</t>
  </si>
  <si>
    <t>-</t>
  </si>
  <si>
    <t>администратор электриков???</t>
  </si>
  <si>
    <t>администратор уборщицы???</t>
  </si>
  <si>
    <t>стоимость реальная, учитывая установку датчиков скорее всего ниже</t>
  </si>
  <si>
    <t>стоимость реальная</t>
  </si>
  <si>
    <r>
      <rPr>
        <sz val="14"/>
        <rFont val="Arial Cyr"/>
        <charset val="204"/>
      </rPr>
      <t>2500</t>
    </r>
    <r>
      <rPr>
        <sz val="10"/>
        <rFont val="Arial Cyr"/>
        <charset val="204"/>
      </rPr>
      <t xml:space="preserve"> в месяц на фоп электрика с общепроизводственными красная цена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</si>
</sst>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6"/>
      <color rgb="FFFF0000"/>
      <name val="Calibri"/>
      <scheme val="minor"/>
    </font>
    <font>
      <sz val="14"/>
      <color theme="1"/>
      <name val="Calibri"/>
      <scheme val="minor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1"/>
    <xf numFmtId="2" fontId="3" fillId="2" borderId="1" xfId="1" applyNumberFormat="1" applyFont="1" applyFill="1" applyBorder="1"/>
    <xf numFmtId="0" fontId="3" fillId="2" borderId="1" xfId="1" applyFont="1" applyFill="1" applyBorder="1"/>
    <xf numFmtId="0" fontId="3" fillId="2" borderId="1" xfId="1" applyFont="1" applyFill="1" applyBorder="1" applyAlignment="1">
      <alignment horizontal="justify"/>
    </xf>
    <xf numFmtId="0" fontId="4" fillId="2" borderId="1" xfId="1" applyFont="1" applyFill="1" applyBorder="1"/>
    <xf numFmtId="2" fontId="3" fillId="2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justify" wrapText="1"/>
    </xf>
    <xf numFmtId="2" fontId="3" fillId="0" borderId="1" xfId="1" applyNumberFormat="1" applyFont="1" applyFill="1" applyBorder="1"/>
    <xf numFmtId="0" fontId="4" fillId="0" borderId="1" xfId="1" applyFont="1" applyFill="1" applyBorder="1" applyAlignment="1">
      <alignment horizontal="justify"/>
    </xf>
    <xf numFmtId="0" fontId="4" fillId="0" borderId="1" xfId="1" applyFont="1" applyFill="1" applyBorder="1"/>
    <xf numFmtId="2" fontId="2" fillId="2" borderId="1" xfId="1" applyNumberFormat="1" applyFont="1" applyFill="1" applyBorder="1"/>
    <xf numFmtId="2" fontId="3" fillId="2" borderId="1" xfId="1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center" shrinkToFit="1"/>
    </xf>
    <xf numFmtId="2" fontId="3" fillId="0" borderId="1" xfId="1" applyNumberFormat="1" applyFont="1" applyFill="1" applyBorder="1" applyAlignment="1">
      <alignment horizontal="right" wrapText="1"/>
    </xf>
    <xf numFmtId="2" fontId="6" fillId="0" borderId="1" xfId="1" applyNumberFormat="1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5" fillId="0" borderId="1" xfId="1" applyFont="1" applyBorder="1"/>
    <xf numFmtId="2" fontId="6" fillId="0" borderId="1" xfId="1" applyNumberFormat="1" applyFont="1" applyBorder="1" applyAlignment="1">
      <alignment horizontal="center"/>
    </xf>
    <xf numFmtId="0" fontId="2" fillId="0" borderId="1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2" fontId="11" fillId="0" borderId="0" xfId="0" applyNumberFormat="1" applyFont="1"/>
    <xf numFmtId="49" fontId="9" fillId="0" borderId="0" xfId="4" applyNumberFormat="1"/>
    <xf numFmtId="0" fontId="12" fillId="0" borderId="0" xfId="0" applyFont="1"/>
    <xf numFmtId="0" fontId="13" fillId="0" borderId="0" xfId="1" applyFont="1"/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49" fontId="1" fillId="0" borderId="0" xfId="1" applyNumberFormat="1"/>
  </cellXfs>
  <cellStyles count="5">
    <cellStyle name="Гиперссылка" xfId="2" builtinId="8" hidden="1"/>
    <cellStyle name="Гиперссылка" xfId="4" builtinId="8"/>
    <cellStyle name="Обычный" xfId="0" builtinId="0"/>
    <cellStyle name="Обычный 2" xfId="1"/>
    <cellStyle name="Просмотренная гиперссылка" xfId="3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histyakoff.com.ua/ru/services/%D1%83%D0%B1%D0%BE%D1%80%D0%BA%D0%B0-%D0%BF%D0%B0%D1%80%D0%BA%D0%B8%D0%BD%D0%B3%D0%B0-%D0%BE%D0%B1%D1%81%D0%BB%D1%83%D0%B6%D0%B8%D0%B2%D0%B0%D0%BD%D0%B8%D0%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4"/>
  <sheetViews>
    <sheetView tabSelected="1" topLeftCell="A34" workbookViewId="0">
      <selection activeCell="H34" sqref="H34"/>
    </sheetView>
  </sheetViews>
  <sheetFormatPr baseColWidth="10" defaultColWidth="8.83203125" defaultRowHeight="15" x14ac:dyDescent="0"/>
  <cols>
    <col min="2" max="2" width="57.1640625" customWidth="1"/>
    <col min="3" max="3" width="19.6640625" bestFit="1" customWidth="1"/>
    <col min="4" max="4" width="15.83203125" style="18" customWidth="1"/>
    <col min="5" max="5" width="12.33203125" customWidth="1"/>
    <col min="6" max="6" width="9" bestFit="1" customWidth="1"/>
  </cols>
  <sheetData>
    <row r="1" spans="2:6" ht="16">
      <c r="B1" s="17" t="s">
        <v>34</v>
      </c>
    </row>
    <row r="3" spans="2:6" ht="32">
      <c r="B3" s="3"/>
      <c r="C3" s="14" t="s">
        <v>0</v>
      </c>
      <c r="D3" s="16" t="s">
        <v>1</v>
      </c>
    </row>
    <row r="4" spans="2:6" ht="16">
      <c r="B4" s="4" t="s">
        <v>2</v>
      </c>
      <c r="C4" s="6">
        <v>7212.5</v>
      </c>
      <c r="D4" s="19"/>
    </row>
    <row r="5" spans="2:6" ht="16">
      <c r="B5" s="4" t="s">
        <v>3</v>
      </c>
      <c r="C5" s="6">
        <v>200</v>
      </c>
      <c r="D5" s="19"/>
    </row>
    <row r="6" spans="2:6" ht="16">
      <c r="B6" s="23" t="s">
        <v>4</v>
      </c>
      <c r="C6" s="23"/>
      <c r="D6" s="19"/>
      <c r="E6" s="26" t="s">
        <v>35</v>
      </c>
    </row>
    <row r="7" spans="2:6" ht="16">
      <c r="B7" s="4" t="s">
        <v>5</v>
      </c>
      <c r="C7" s="2">
        <v>1.5</v>
      </c>
      <c r="D7" s="19"/>
      <c r="E7" t="s">
        <v>36</v>
      </c>
    </row>
    <row r="8" spans="2:6" ht="16">
      <c r="B8" s="4" t="s">
        <v>6</v>
      </c>
      <c r="C8" s="2">
        <v>5823.74</v>
      </c>
      <c r="D8" s="19"/>
    </row>
    <row r="9" spans="2:6" ht="16">
      <c r="B9" s="4" t="s">
        <v>7</v>
      </c>
      <c r="C9" s="2">
        <v>1281.2228</v>
      </c>
      <c r="D9" s="19"/>
    </row>
    <row r="10" spans="2:6" ht="16">
      <c r="B10" s="4" t="s">
        <v>8</v>
      </c>
      <c r="C10" s="2">
        <v>590.42499999999995</v>
      </c>
      <c r="D10" s="19"/>
    </row>
    <row r="11" spans="2:6" ht="16">
      <c r="B11" s="4" t="s">
        <v>9</v>
      </c>
      <c r="C11" s="2">
        <v>990.03579999999999</v>
      </c>
      <c r="D11" s="19"/>
    </row>
    <row r="12" spans="2:6" ht="16">
      <c r="B12" s="4" t="s">
        <v>10</v>
      </c>
      <c r="C12" s="2">
        <v>2084.5016639999999</v>
      </c>
      <c r="D12" s="19"/>
      <c r="E12" t="s">
        <v>45</v>
      </c>
    </row>
    <row r="13" spans="2:6" ht="20">
      <c r="B13" s="4" t="s">
        <v>11</v>
      </c>
      <c r="C13" s="12">
        <v>10769.925264</v>
      </c>
      <c r="D13" s="20">
        <v>53.849626319999999</v>
      </c>
      <c r="E13" s="27">
        <f>C4*0.5</f>
        <v>3606.25</v>
      </c>
      <c r="F13" s="25">
        <f>E13/200</f>
        <v>18.03125</v>
      </c>
    </row>
    <row r="14" spans="2:6" ht="16">
      <c r="B14" s="24" t="s">
        <v>12</v>
      </c>
      <c r="C14" s="24"/>
      <c r="D14" s="19"/>
    </row>
    <row r="15" spans="2:6" ht="16">
      <c r="B15" s="4" t="s">
        <v>13</v>
      </c>
      <c r="C15" s="2">
        <v>207.53968749999999</v>
      </c>
      <c r="D15" s="19"/>
    </row>
    <row r="16" spans="2:6" ht="16">
      <c r="B16" s="4" t="s">
        <v>10</v>
      </c>
      <c r="C16" s="2">
        <v>49.809524999999994</v>
      </c>
      <c r="D16" s="19"/>
    </row>
    <row r="17" spans="2:8" ht="16">
      <c r="B17" s="4" t="s">
        <v>11</v>
      </c>
      <c r="C17" s="12">
        <v>257.34921249999996</v>
      </c>
      <c r="D17" s="20">
        <v>1.2867460624999998</v>
      </c>
      <c r="E17" t="s">
        <v>37</v>
      </c>
    </row>
    <row r="18" spans="2:8" ht="16">
      <c r="B18" s="22" t="s">
        <v>14</v>
      </c>
      <c r="C18" s="22"/>
      <c r="D18" s="19"/>
    </row>
    <row r="19" spans="2:8" ht="16">
      <c r="B19" s="4" t="s">
        <v>15</v>
      </c>
      <c r="C19" s="2">
        <v>0.13</v>
      </c>
      <c r="D19" s="19"/>
      <c r="E19" s="1"/>
      <c r="F19" s="1"/>
      <c r="G19" s="1"/>
      <c r="H19" s="1"/>
    </row>
    <row r="20" spans="2:8" ht="16">
      <c r="B20" s="4" t="s">
        <v>6</v>
      </c>
      <c r="C20" s="2">
        <v>943.4458800000001</v>
      </c>
      <c r="D20" s="19"/>
      <c r="E20" s="1"/>
      <c r="F20" s="1"/>
      <c r="G20" s="1"/>
      <c r="H20" s="1"/>
    </row>
    <row r="21" spans="2:8" ht="16">
      <c r="B21" s="4" t="s">
        <v>7</v>
      </c>
      <c r="C21" s="2">
        <v>207.55809360000003</v>
      </c>
      <c r="D21" s="19"/>
      <c r="E21" s="1"/>
      <c r="F21" s="1"/>
      <c r="G21" s="1"/>
      <c r="H21" s="1"/>
    </row>
    <row r="22" spans="2:8" ht="16">
      <c r="B22" s="4" t="s">
        <v>16</v>
      </c>
      <c r="C22" s="2">
        <v>43.135083333333334</v>
      </c>
      <c r="D22" s="19"/>
      <c r="E22" s="1"/>
      <c r="F22" s="1"/>
      <c r="G22" s="1"/>
      <c r="H22" s="1"/>
    </row>
    <row r="23" spans="2:8" ht="16">
      <c r="B23" s="4" t="s">
        <v>9</v>
      </c>
      <c r="C23" s="2">
        <v>160.38579960000004</v>
      </c>
      <c r="D23" s="19"/>
      <c r="E23" s="1"/>
      <c r="F23" s="1"/>
      <c r="G23" s="1"/>
      <c r="H23" s="1"/>
    </row>
    <row r="24" spans="2:8" ht="16">
      <c r="B24" s="4" t="s">
        <v>10</v>
      </c>
      <c r="C24" s="2">
        <v>325.08596556800006</v>
      </c>
      <c r="D24" s="19"/>
      <c r="E24" s="1"/>
      <c r="F24" s="1"/>
      <c r="G24" s="1"/>
      <c r="H24" s="1"/>
    </row>
    <row r="25" spans="2:8" ht="16">
      <c r="B25" s="4" t="s">
        <v>11</v>
      </c>
      <c r="C25" s="12">
        <v>1679.6108221013337</v>
      </c>
      <c r="D25" s="20">
        <v>8.3980541105066688</v>
      </c>
      <c r="E25" s="1" t="s">
        <v>38</v>
      </c>
      <c r="F25" s="1"/>
      <c r="G25" s="1"/>
      <c r="H25" s="1"/>
    </row>
    <row r="26" spans="2:8" ht="16">
      <c r="B26" s="23" t="s">
        <v>17</v>
      </c>
      <c r="C26" s="23"/>
      <c r="D26" s="19"/>
      <c r="E26" s="1"/>
      <c r="F26" s="1"/>
      <c r="G26" s="1"/>
      <c r="H26" s="1"/>
    </row>
    <row r="27" spans="2:8" ht="48">
      <c r="B27" s="21" t="s">
        <v>18</v>
      </c>
      <c r="C27" s="9">
        <v>3671.66</v>
      </c>
      <c r="D27" s="19"/>
      <c r="E27" s="28">
        <f>10000/4</f>
        <v>2500</v>
      </c>
      <c r="F27" s="1" t="s">
        <v>39</v>
      </c>
      <c r="G27" s="1"/>
      <c r="H27" s="1" t="s">
        <v>40</v>
      </c>
    </row>
    <row r="28" spans="2:8" ht="16">
      <c r="B28" s="4" t="s">
        <v>19</v>
      </c>
      <c r="C28" s="9">
        <v>0.46</v>
      </c>
      <c r="D28" s="19"/>
      <c r="E28" s="1" t="s">
        <v>41</v>
      </c>
      <c r="F28" s="1"/>
      <c r="G28" s="1"/>
      <c r="H28" s="1"/>
    </row>
    <row r="29" spans="2:8" ht="16">
      <c r="B29" s="4" t="s">
        <v>6</v>
      </c>
      <c r="C29" s="9">
        <v>4291.5</v>
      </c>
      <c r="D29" s="19"/>
      <c r="E29" s="1" t="s">
        <v>42</v>
      </c>
      <c r="F29" s="1"/>
      <c r="G29" s="1"/>
      <c r="H29" s="32"/>
    </row>
    <row r="30" spans="2:8" ht="16">
      <c r="B30" s="4" t="s">
        <v>7</v>
      </c>
      <c r="C30" s="9">
        <v>944.13</v>
      </c>
      <c r="D30" s="19"/>
      <c r="E30" s="1" t="s">
        <v>43</v>
      </c>
      <c r="F30" s="1"/>
      <c r="G30" s="1"/>
      <c r="H30" s="1"/>
    </row>
    <row r="31" spans="2:8" ht="16">
      <c r="B31" s="4" t="s">
        <v>20</v>
      </c>
      <c r="C31" s="9">
        <v>180.01333333333335</v>
      </c>
      <c r="D31" s="19"/>
      <c r="E31" s="1" t="s">
        <v>43</v>
      </c>
      <c r="F31" s="1"/>
      <c r="G31" s="1"/>
      <c r="H31" s="1"/>
    </row>
    <row r="32" spans="2:8" ht="16">
      <c r="B32" s="4" t="s">
        <v>9</v>
      </c>
      <c r="C32" s="2">
        <v>567.68367240000009</v>
      </c>
      <c r="D32" s="19"/>
      <c r="E32" s="1" t="s">
        <v>43</v>
      </c>
      <c r="F32" s="1"/>
      <c r="G32" s="1"/>
      <c r="H32" s="1"/>
    </row>
    <row r="33" spans="2:8" ht="18">
      <c r="B33" s="4" t="s">
        <v>10</v>
      </c>
      <c r="C33" s="2">
        <v>2317.1981241920003</v>
      </c>
      <c r="D33" s="19"/>
      <c r="E33" s="1" t="s">
        <v>44</v>
      </c>
      <c r="F33" s="1"/>
      <c r="G33" s="1"/>
      <c r="H33" s="1" t="s">
        <v>48</v>
      </c>
    </row>
    <row r="34" spans="2:8" ht="20">
      <c r="B34" s="4" t="s">
        <v>11</v>
      </c>
      <c r="C34" s="12">
        <v>11972.185129925334</v>
      </c>
      <c r="D34" s="20">
        <v>59.860925649626672</v>
      </c>
      <c r="E34" s="28">
        <f>2500+2500</f>
        <v>5000</v>
      </c>
      <c r="F34" s="25">
        <f>E34/200</f>
        <v>25</v>
      </c>
      <c r="G34" s="1"/>
      <c r="H34" s="1"/>
    </row>
    <row r="35" spans="2:8" ht="16">
      <c r="B35" s="22" t="s">
        <v>21</v>
      </c>
      <c r="C35" s="22"/>
      <c r="D35" s="19"/>
    </row>
    <row r="36" spans="2:8" ht="16">
      <c r="B36" s="7" t="s">
        <v>22</v>
      </c>
      <c r="C36" s="9">
        <v>623</v>
      </c>
      <c r="D36" s="19"/>
    </row>
    <row r="37" spans="2:8" ht="16">
      <c r="B37" s="4" t="s">
        <v>10</v>
      </c>
      <c r="C37" s="9">
        <v>149.51999999999998</v>
      </c>
      <c r="D37" s="19"/>
    </row>
    <row r="38" spans="2:8" ht="16">
      <c r="B38" s="4" t="s">
        <v>11</v>
      </c>
      <c r="C38" s="12">
        <v>772.52</v>
      </c>
      <c r="D38" s="20">
        <v>3.8626</v>
      </c>
      <c r="E38" s="1" t="s">
        <v>38</v>
      </c>
    </row>
    <row r="39" spans="2:8" ht="16">
      <c r="B39" s="22" t="s">
        <v>23</v>
      </c>
      <c r="C39" s="22"/>
      <c r="D39" s="19"/>
    </row>
    <row r="40" spans="2:8" ht="16">
      <c r="B40" s="8" t="s">
        <v>24</v>
      </c>
      <c r="C40" s="2">
        <v>7323.4</v>
      </c>
      <c r="D40" s="19"/>
    </row>
    <row r="41" spans="2:8" ht="16">
      <c r="B41" s="4" t="s">
        <v>10</v>
      </c>
      <c r="C41" s="2">
        <v>1757.6159999999998</v>
      </c>
      <c r="D41" s="19"/>
    </row>
    <row r="42" spans="2:8" ht="16">
      <c r="B42" s="4" t="s">
        <v>11</v>
      </c>
      <c r="C42" s="12">
        <v>9081.0159999999996</v>
      </c>
      <c r="D42" s="20">
        <v>45.405079999999998</v>
      </c>
      <c r="E42" s="1" t="s">
        <v>46</v>
      </c>
    </row>
    <row r="43" spans="2:8" ht="16">
      <c r="B43" s="22" t="s">
        <v>25</v>
      </c>
      <c r="C43" s="22"/>
      <c r="D43" s="19"/>
    </row>
    <row r="44" spans="2:8" ht="16">
      <c r="B44" s="4" t="s">
        <v>26</v>
      </c>
      <c r="C44" s="15">
        <v>1</v>
      </c>
      <c r="D44" s="19"/>
    </row>
    <row r="45" spans="2:8" ht="16">
      <c r="B45" s="4" t="s">
        <v>27</v>
      </c>
      <c r="C45" s="13">
        <v>14083.33</v>
      </c>
      <c r="D45" s="19"/>
    </row>
    <row r="46" spans="2:8" ht="16">
      <c r="B46" s="4" t="s">
        <v>28</v>
      </c>
      <c r="C46" s="13">
        <v>14083.33</v>
      </c>
      <c r="D46" s="19"/>
    </row>
    <row r="47" spans="2:8" ht="16">
      <c r="B47" s="4" t="s">
        <v>10</v>
      </c>
      <c r="C47" s="13">
        <v>3379.9991999999997</v>
      </c>
      <c r="D47" s="19"/>
    </row>
    <row r="48" spans="2:8" ht="16">
      <c r="B48" s="4" t="s">
        <v>11</v>
      </c>
      <c r="C48" s="12">
        <v>17463.3292</v>
      </c>
      <c r="D48" s="20">
        <v>87.316646000000006</v>
      </c>
      <c r="E48" t="s">
        <v>47</v>
      </c>
    </row>
    <row r="49" spans="2:6" ht="16">
      <c r="B49" s="4"/>
      <c r="C49" s="12"/>
      <c r="D49" s="19"/>
    </row>
    <row r="50" spans="2:6" ht="18">
      <c r="B50" s="10" t="s">
        <v>29</v>
      </c>
      <c r="C50" s="2">
        <v>51995.940806926672</v>
      </c>
      <c r="D50" s="20">
        <v>259.9796781426333</v>
      </c>
      <c r="E50" s="29">
        <f>E13+C17+C25+E34+C38+C42+C48</f>
        <v>37860.075234601332</v>
      </c>
      <c r="F50" s="30">
        <f>E50/200</f>
        <v>189.30037617300667</v>
      </c>
    </row>
    <row r="51" spans="2:6" ht="18">
      <c r="B51" s="10" t="s">
        <v>30</v>
      </c>
      <c r="C51" s="2">
        <v>2599.7970403463337</v>
      </c>
      <c r="D51" s="20">
        <v>12.998983907131667</v>
      </c>
      <c r="E51" s="29">
        <f>E50*0.05</f>
        <v>1893.0037617300668</v>
      </c>
      <c r="F51" s="29">
        <f>F50*0.05</f>
        <v>9.4650188086503331</v>
      </c>
    </row>
    <row r="52" spans="2:6" ht="18">
      <c r="B52" s="11" t="s">
        <v>31</v>
      </c>
      <c r="C52" s="2">
        <v>10919.147569454601</v>
      </c>
      <c r="D52" s="20">
        <v>54.595732409953001</v>
      </c>
      <c r="E52" s="29">
        <f>E50*0.2</f>
        <v>7572.0150469202672</v>
      </c>
      <c r="F52" s="29">
        <f>F50*0.2</f>
        <v>37.860075234601332</v>
      </c>
    </row>
    <row r="53" spans="2:6" ht="20">
      <c r="B53" s="5" t="s">
        <v>32</v>
      </c>
      <c r="C53" s="2">
        <v>65514.885416727608</v>
      </c>
      <c r="D53" s="20">
        <v>327.57439445971795</v>
      </c>
      <c r="E53" s="29">
        <f>E50+E51+E52</f>
        <v>47325.094043251665</v>
      </c>
      <c r="F53" s="31">
        <f>F50+F51+F52</f>
        <v>236.62547021625835</v>
      </c>
    </row>
    <row r="54" spans="2:6" ht="18">
      <c r="B54" s="3" t="s">
        <v>33</v>
      </c>
      <c r="C54" s="12">
        <v>327.57442708363806</v>
      </c>
      <c r="D54" s="19"/>
      <c r="E54" s="30"/>
      <c r="F54" s="30"/>
    </row>
  </sheetData>
  <mergeCells count="7">
    <mergeCell ref="B43:C43"/>
    <mergeCell ref="B6:C6"/>
    <mergeCell ref="B14:C14"/>
    <mergeCell ref="B18:C18"/>
    <mergeCell ref="B26:C26"/>
    <mergeCell ref="B35:C35"/>
    <mergeCell ref="B39:C39"/>
  </mergeCells>
  <hyperlinks>
    <hyperlink ref="E6" r:id="rId1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Володимир</dc:creator>
  <cp:lastModifiedBy>1</cp:lastModifiedBy>
  <dcterms:created xsi:type="dcterms:W3CDTF">2018-12-21T13:23:19Z</dcterms:created>
  <dcterms:modified xsi:type="dcterms:W3CDTF">2018-12-22T13:00:05Z</dcterms:modified>
</cp:coreProperties>
</file>